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60" windowHeight="11520"/>
  </bookViews>
  <sheets>
    <sheet name="Sheet1" sheetId="1" r:id="rId1"/>
  </sheets>
  <definedNames>
    <definedName name="_xlnm._FilterDatabase" localSheetId="0" hidden="1">Sheet1!$A$3:$I$47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<sst xmlns="http://schemas.openxmlformats.org/spreadsheetml/2006/main" count="56">
  <si>
    <t>睢县2019年贫困村道路项目计划表</t>
  </si>
  <si>
    <t>乡镇</t>
  </si>
  <si>
    <t>村委</t>
  </si>
  <si>
    <t>施工内容</t>
  </si>
  <si>
    <t>道路面积（㎡）</t>
  </si>
  <si>
    <t>单价 （元/㎡）</t>
  </si>
  <si>
    <t>合价（元）</t>
  </si>
  <si>
    <t>村委小计（元）</t>
  </si>
  <si>
    <t>金额（元）</t>
  </si>
  <si>
    <t>备注</t>
  </si>
  <si>
    <t>白楼乡</t>
  </si>
  <si>
    <t>童楼</t>
  </si>
  <si>
    <t>18cm厚C30混凝土+18cm厚12%石灰土基层</t>
  </si>
  <si>
    <t>乡镇小计</t>
  </si>
  <si>
    <t>白庙乡</t>
  </si>
  <si>
    <t>李口村</t>
  </si>
  <si>
    <t>原路面直接铺18cm厚水泥混凝土路面</t>
  </si>
  <si>
    <t>土楼村</t>
  </si>
  <si>
    <t>205盏8m高太阳能路灯</t>
  </si>
  <si>
    <t>绿化</t>
  </si>
  <si>
    <t>长岗镇</t>
  </si>
  <si>
    <t>西村</t>
  </si>
  <si>
    <t>闻庄</t>
  </si>
  <si>
    <t>潮庄镇</t>
  </si>
  <si>
    <t>葛庄村</t>
  </si>
  <si>
    <t>原路面直接铺15cm厚水泥混凝土路面</t>
  </si>
  <si>
    <t>大徐村</t>
  </si>
  <si>
    <t>董店乡</t>
  </si>
  <si>
    <t>刘阁村</t>
  </si>
  <si>
    <t>安楼村</t>
  </si>
  <si>
    <t>帝东村</t>
  </si>
  <si>
    <t>20cm厚C30混凝土+18cm厚12%石灰土基层</t>
  </si>
  <si>
    <t>河堤乡</t>
  </si>
  <si>
    <t>马路口村</t>
  </si>
  <si>
    <t>河集乡</t>
  </si>
  <si>
    <t>董六村</t>
  </si>
  <si>
    <t>枣园村</t>
  </si>
  <si>
    <t>后台乡</t>
  </si>
  <si>
    <t>邓庄村</t>
  </si>
  <si>
    <t>胡堂乡</t>
  </si>
  <si>
    <t>李尧村</t>
  </si>
  <si>
    <t>匡城乡</t>
  </si>
  <si>
    <t>英王村</t>
  </si>
  <si>
    <t>广场：15cm厚10%灰土基层，15cm厚C20砼面层</t>
  </si>
  <si>
    <t>蓼堤镇</t>
  </si>
  <si>
    <t>高寨村</t>
  </si>
  <si>
    <t>孙寨乡</t>
  </si>
  <si>
    <t>司洼</t>
  </si>
  <si>
    <t>西陵寺镇</t>
  </si>
  <si>
    <t>耿庄村</t>
  </si>
  <si>
    <t>金陵村</t>
  </si>
  <si>
    <t>拱桥一座</t>
  </si>
  <si>
    <t>尤吉屯乡</t>
  </si>
  <si>
    <t>许堂村</t>
  </si>
  <si>
    <t>袁王庄村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</si>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</sst>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sz val="11"/>
      <color indexed="61"/>
      <name val="宋体"/>
      <charset val="134"/>
    </font>
    <font>
      <b/>
      <sz val="22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8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1" fillId="19" borderId="19" applyNumberFormat="0" applyAlignment="0" applyProtection="0">
      <alignment vertical="center"/>
    </xf>
    <xf numFmtId="0" fontId="19" fillId="19" borderId="18" applyNumberFormat="0" applyAlignment="0" applyProtection="0">
      <alignment vertical="center"/>
    </xf>
    <xf numFmtId="0" fontId="8" fillId="3" borderId="12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4"/>
  <sheetViews>
    <sheetView tabSelected="1" zoomScale="130" zoomScaleNormal="130" topLeftCell="A28" workbookViewId="0">
      <selection activeCell="M36" sqref="M36"/>
    </sheetView>
  </sheetViews>
  <sheetFormatPr defaultColWidth="9" defaultRowHeight="13.5"/>
  <cols>
    <col min="1" max="1" width="8.75" style="6" customWidth="1"/>
    <col min="2" max="2" width="9.80833333333333" style="7" customWidth="1"/>
    <col min="3" max="3" width="36.825" style="7" customWidth="1"/>
    <col min="4" max="4" width="15.7583333333333" style="7" customWidth="1"/>
    <col min="5" max="5" width="8.125" style="7" hidden="1" customWidth="1"/>
    <col min="6" max="6" width="14.125" style="8" hidden="1" customWidth="1"/>
    <col min="7" max="7" width="0.866666666666667" style="8" hidden="1" customWidth="1"/>
    <col min="8" max="8" width="13.6583333333333" style="8" customWidth="1"/>
    <col min="9" max="9" width="6.34166666666667" style="7" customWidth="1"/>
  </cols>
  <sheetData>
    <row r="1" ht="26.25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ht="15" customHeight="1" spans="2:9">
      <c r="B2" s="10"/>
      <c r="C2" s="10"/>
      <c r="D2" s="10"/>
      <c r="E2" s="10"/>
      <c r="F2" s="10"/>
      <c r="G2" s="10"/>
      <c r="H2" s="10"/>
      <c r="I2" s="10"/>
    </row>
    <row r="3" ht="30" customHeight="1" spans="1:9">
      <c r="A3" s="11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3" t="s">
        <v>6</v>
      </c>
      <c r="G3" s="13" t="s">
        <v>7</v>
      </c>
      <c r="H3" s="13" t="s">
        <v>8</v>
      </c>
      <c r="I3" s="31" t="s">
        <v>9</v>
      </c>
    </row>
    <row r="4" ht="24.95" customHeight="1" spans="1:9">
      <c r="A4" s="14" t="s">
        <v>10</v>
      </c>
      <c r="B4" s="15" t="s">
        <v>11</v>
      </c>
      <c r="C4" s="15" t="s">
        <v>12</v>
      </c>
      <c r="D4" s="15">
        <v>2118.5</v>
      </c>
      <c r="E4" s="15">
        <v>156.67</v>
      </c>
      <c r="F4" s="16">
        <f>D4*E4</f>
        <v>331905.395</v>
      </c>
      <c r="G4" s="16">
        <f>F4</f>
        <v>331905.395</v>
      </c>
      <c r="H4" s="16">
        <f>G4*1.04</f>
        <v>345181.6108</v>
      </c>
      <c r="I4" s="32"/>
    </row>
    <row r="5" s="1" customFormat="1" ht="24.95" customHeight="1" spans="1:9">
      <c r="A5" s="17" t="s">
        <v>13</v>
      </c>
      <c r="B5" s="15"/>
      <c r="C5" s="18"/>
      <c r="D5" s="15"/>
      <c r="E5" s="15"/>
      <c r="F5" s="16"/>
      <c r="G5" s="16">
        <f>G4</f>
        <v>331905.395</v>
      </c>
      <c r="H5" s="16">
        <f>G5*1.04</f>
        <v>345181.6108</v>
      </c>
      <c r="I5" s="33"/>
    </row>
    <row r="6" ht="24.95" customHeight="1" spans="1:9">
      <c r="A6" s="14" t="s">
        <v>14</v>
      </c>
      <c r="B6" s="15" t="s">
        <v>15</v>
      </c>
      <c r="C6" s="15" t="s">
        <v>12</v>
      </c>
      <c r="D6" s="15">
        <v>1799.5</v>
      </c>
      <c r="E6" s="15">
        <v>156.67</v>
      </c>
      <c r="F6" s="16">
        <f>D6*E6</f>
        <v>281927.665</v>
      </c>
      <c r="G6" s="16">
        <f>F6+F7</f>
        <v>748336.825</v>
      </c>
      <c r="H6" s="16">
        <f t="shared" ref="H6:H45" si="0">G6*1.04</f>
        <v>778270.298</v>
      </c>
      <c r="I6" s="34"/>
    </row>
    <row r="7" ht="24.95" customHeight="1" spans="1:9">
      <c r="A7" s="14"/>
      <c r="B7" s="15"/>
      <c r="C7" s="15" t="s">
        <v>16</v>
      </c>
      <c r="D7" s="15">
        <v>3717</v>
      </c>
      <c r="E7" s="15">
        <v>125.48</v>
      </c>
      <c r="F7" s="19">
        <f>D7*E7</f>
        <v>466409.16</v>
      </c>
      <c r="G7" s="16"/>
      <c r="H7" s="16"/>
      <c r="I7" s="34"/>
    </row>
    <row r="8" ht="24.95" customHeight="1" spans="1:9">
      <c r="A8" s="14"/>
      <c r="B8" s="15" t="s">
        <v>17</v>
      </c>
      <c r="C8" s="15" t="s">
        <v>18</v>
      </c>
      <c r="D8" s="15"/>
      <c r="E8" s="18"/>
      <c r="F8" s="19">
        <f>4500*205</f>
        <v>922500</v>
      </c>
      <c r="G8" s="19">
        <f>F8</f>
        <v>922500</v>
      </c>
      <c r="H8" s="19">
        <f>G8</f>
        <v>922500</v>
      </c>
      <c r="I8" s="35"/>
    </row>
    <row r="9" ht="24.95" customHeight="1" spans="1:9">
      <c r="A9" s="14"/>
      <c r="B9" s="15"/>
      <c r="C9" s="15" t="s">
        <v>19</v>
      </c>
      <c r="D9" s="15"/>
      <c r="E9" s="15"/>
      <c r="F9" s="19">
        <v>150000</v>
      </c>
      <c r="G9" s="19">
        <f>F9</f>
        <v>150000</v>
      </c>
      <c r="H9" s="19">
        <f>G9</f>
        <v>150000</v>
      </c>
      <c r="I9" s="35"/>
    </row>
    <row r="10" s="1" customFormat="1" ht="24.95" customHeight="1" spans="1:9">
      <c r="A10" s="17" t="s">
        <v>13</v>
      </c>
      <c r="B10" s="15"/>
      <c r="C10" s="15"/>
      <c r="D10" s="15"/>
      <c r="E10" s="15"/>
      <c r="F10" s="16"/>
      <c r="G10" s="16">
        <v>1820836.83</v>
      </c>
      <c r="H10" s="16">
        <f>SUM(H6:H9)</f>
        <v>1850770.298</v>
      </c>
      <c r="I10" s="36"/>
    </row>
    <row r="11" ht="24.95" customHeight="1" spans="1:9">
      <c r="A11" s="20" t="s">
        <v>20</v>
      </c>
      <c r="B11" s="15" t="s">
        <v>21</v>
      </c>
      <c r="C11" s="15" t="s">
        <v>12</v>
      </c>
      <c r="D11" s="15">
        <v>1224</v>
      </c>
      <c r="E11" s="15">
        <v>156.67</v>
      </c>
      <c r="F11" s="19">
        <f>D11*E11</f>
        <v>191764.08</v>
      </c>
      <c r="G11" s="19">
        <f>F11</f>
        <v>191764.08</v>
      </c>
      <c r="H11" s="16">
        <f t="shared" si="0"/>
        <v>199434.6432</v>
      </c>
      <c r="I11" s="32"/>
    </row>
    <row r="12" ht="24.95" customHeight="1" spans="1:9">
      <c r="A12" s="21"/>
      <c r="B12" s="15" t="s">
        <v>22</v>
      </c>
      <c r="C12" s="15" t="s">
        <v>12</v>
      </c>
      <c r="D12" s="15">
        <v>3433.5</v>
      </c>
      <c r="E12" s="15">
        <v>156.67</v>
      </c>
      <c r="F12" s="19">
        <f>D12*E12</f>
        <v>537926.445</v>
      </c>
      <c r="G12" s="16">
        <f>F12</f>
        <v>537926.445</v>
      </c>
      <c r="H12" s="16">
        <f t="shared" si="0"/>
        <v>559443.5028</v>
      </c>
      <c r="I12" s="32"/>
    </row>
    <row r="13" s="1" customFormat="1" ht="24.95" customHeight="1" spans="1:9">
      <c r="A13" s="17" t="s">
        <v>13</v>
      </c>
      <c r="B13" s="15"/>
      <c r="C13" s="15"/>
      <c r="D13" s="15"/>
      <c r="E13" s="15"/>
      <c r="F13" s="19"/>
      <c r="G13" s="16">
        <f>G11+G12</f>
        <v>729690.525</v>
      </c>
      <c r="H13" s="16">
        <f>H11+H12</f>
        <v>758878.146</v>
      </c>
      <c r="I13" s="33"/>
    </row>
    <row r="14" ht="24.95" customHeight="1" spans="1:9">
      <c r="A14" s="14" t="s">
        <v>23</v>
      </c>
      <c r="B14" s="15" t="s">
        <v>24</v>
      </c>
      <c r="C14" s="15" t="s">
        <v>25</v>
      </c>
      <c r="D14" s="15">
        <v>1033.2</v>
      </c>
      <c r="E14" s="15">
        <v>108.03</v>
      </c>
      <c r="F14" s="16">
        <f>D14*E14</f>
        <v>111616.596</v>
      </c>
      <c r="G14" s="16">
        <f>F14</f>
        <v>111616.596</v>
      </c>
      <c r="H14" s="16">
        <f t="shared" si="0"/>
        <v>116081.25984</v>
      </c>
      <c r="I14" s="32"/>
    </row>
    <row r="15" ht="24.95" customHeight="1" spans="1:9">
      <c r="A15" s="14"/>
      <c r="B15" s="15" t="s">
        <v>26</v>
      </c>
      <c r="C15" s="15" t="s">
        <v>12</v>
      </c>
      <c r="D15" s="15">
        <v>3275.6</v>
      </c>
      <c r="E15" s="15">
        <v>156.67</v>
      </c>
      <c r="F15" s="16">
        <f>D15*E15</f>
        <v>513188.252</v>
      </c>
      <c r="G15" s="16">
        <f>F15</f>
        <v>513188.252</v>
      </c>
      <c r="H15" s="16">
        <f t="shared" si="0"/>
        <v>533715.78208</v>
      </c>
      <c r="I15" s="32"/>
    </row>
    <row r="16" s="1" customFormat="1" ht="24.95" customHeight="1" spans="1:9">
      <c r="A16" s="17" t="s">
        <v>13</v>
      </c>
      <c r="B16" s="15"/>
      <c r="C16" s="15"/>
      <c r="D16" s="15"/>
      <c r="E16" s="15"/>
      <c r="F16" s="16"/>
      <c r="G16" s="16">
        <f>G14+G15</f>
        <v>624804.848</v>
      </c>
      <c r="H16" s="16">
        <f t="shared" si="0"/>
        <v>649797.04192</v>
      </c>
      <c r="I16" s="33"/>
    </row>
    <row r="17" ht="24.95" customHeight="1" spans="1:9">
      <c r="A17" s="14" t="s">
        <v>27</v>
      </c>
      <c r="B17" s="15" t="s">
        <v>28</v>
      </c>
      <c r="C17" s="15" t="s">
        <v>12</v>
      </c>
      <c r="D17" s="15">
        <v>1766</v>
      </c>
      <c r="E17" s="15">
        <v>156.67</v>
      </c>
      <c r="F17" s="16">
        <f>D17*E17</f>
        <v>276679.22</v>
      </c>
      <c r="G17" s="16">
        <f>F17</f>
        <v>276679.22</v>
      </c>
      <c r="H17" s="16">
        <f t="shared" si="0"/>
        <v>287746.3888</v>
      </c>
      <c r="I17" s="32"/>
    </row>
    <row r="18" ht="24.95" customHeight="1" spans="1:9">
      <c r="A18" s="14"/>
      <c r="B18" s="15" t="s">
        <v>29</v>
      </c>
      <c r="C18" s="15" t="s">
        <v>25</v>
      </c>
      <c r="D18" s="15">
        <v>5698.8</v>
      </c>
      <c r="E18" s="15">
        <v>108.03</v>
      </c>
      <c r="F18" s="16">
        <f>D18*E18</f>
        <v>615641.364</v>
      </c>
      <c r="G18" s="16">
        <f>F18+F19</f>
        <v>1145225.1315</v>
      </c>
      <c r="H18" s="16">
        <f t="shared" si="0"/>
        <v>1191034.13676</v>
      </c>
      <c r="I18" s="32"/>
    </row>
    <row r="19" ht="24.95" customHeight="1" spans="1:9">
      <c r="A19" s="14"/>
      <c r="B19" s="15"/>
      <c r="C19" s="15" t="s">
        <v>12</v>
      </c>
      <c r="D19" s="15">
        <v>3380.25</v>
      </c>
      <c r="E19" s="15">
        <v>156.67</v>
      </c>
      <c r="F19" s="16">
        <f>D19*E19</f>
        <v>529583.7675</v>
      </c>
      <c r="G19" s="16"/>
      <c r="H19" s="16"/>
      <c r="I19" s="32"/>
    </row>
    <row r="20" ht="24.95" customHeight="1" spans="1:9">
      <c r="A20" s="14"/>
      <c r="B20" s="15" t="s">
        <v>30</v>
      </c>
      <c r="C20" s="15" t="s">
        <v>12</v>
      </c>
      <c r="D20" s="15">
        <v>6325.45</v>
      </c>
      <c r="E20" s="15">
        <v>156.67</v>
      </c>
      <c r="F20" s="16">
        <f>D20*E20</f>
        <v>991008.2515</v>
      </c>
      <c r="G20" s="16">
        <f>F20+F21</f>
        <v>1595276.4515</v>
      </c>
      <c r="H20" s="16">
        <f t="shared" si="0"/>
        <v>1659087.50956</v>
      </c>
      <c r="I20" s="32"/>
    </row>
    <row r="21" ht="24.95" customHeight="1" spans="1:9">
      <c r="A21" s="14"/>
      <c r="B21" s="15"/>
      <c r="C21" s="15" t="s">
        <v>31</v>
      </c>
      <c r="D21" s="15">
        <v>3580</v>
      </c>
      <c r="E21" s="15">
        <v>168.79</v>
      </c>
      <c r="F21" s="19">
        <f>D21*E21</f>
        <v>604268.2</v>
      </c>
      <c r="G21" s="16"/>
      <c r="H21" s="16"/>
      <c r="I21" s="32"/>
    </row>
    <row r="22" s="1" customFormat="1" ht="24.95" customHeight="1" spans="1:9">
      <c r="A22" s="17" t="s">
        <v>13</v>
      </c>
      <c r="B22" s="15"/>
      <c r="C22" s="15"/>
      <c r="D22" s="15"/>
      <c r="E22" s="15"/>
      <c r="F22" s="16"/>
      <c r="G22" s="16">
        <f>G17+G18+G20</f>
        <v>3017180.803</v>
      </c>
      <c r="H22" s="16">
        <f t="shared" si="0"/>
        <v>3137868.03512</v>
      </c>
      <c r="I22" s="33"/>
    </row>
    <row r="23" ht="24.95" customHeight="1" spans="1:9">
      <c r="A23" s="14" t="s">
        <v>32</v>
      </c>
      <c r="B23" s="15" t="s">
        <v>33</v>
      </c>
      <c r="C23" s="15" t="s">
        <v>12</v>
      </c>
      <c r="D23" s="15">
        <v>2581.2</v>
      </c>
      <c r="E23" s="15">
        <v>156.67</v>
      </c>
      <c r="F23" s="16">
        <f>D23*E23</f>
        <v>404396.604</v>
      </c>
      <c r="G23" s="16">
        <f>F23+F24</f>
        <v>443287.404</v>
      </c>
      <c r="H23" s="16">
        <f t="shared" si="0"/>
        <v>461018.90016</v>
      </c>
      <c r="I23" s="34"/>
    </row>
    <row r="24" ht="24.95" customHeight="1" spans="1:9">
      <c r="A24" s="14"/>
      <c r="B24" s="15"/>
      <c r="C24" s="15" t="s">
        <v>25</v>
      </c>
      <c r="D24" s="15">
        <v>360</v>
      </c>
      <c r="E24" s="15">
        <v>108.03</v>
      </c>
      <c r="F24" s="19">
        <f>D24*E24</f>
        <v>38890.8</v>
      </c>
      <c r="G24" s="16"/>
      <c r="H24" s="16"/>
      <c r="I24" s="34"/>
    </row>
    <row r="25" s="1" customFormat="1" ht="24.95" customHeight="1" spans="1:9">
      <c r="A25" s="17" t="s">
        <v>13</v>
      </c>
      <c r="B25" s="15"/>
      <c r="C25" s="15"/>
      <c r="D25" s="15"/>
      <c r="E25" s="15"/>
      <c r="F25" s="16"/>
      <c r="G25" s="16">
        <f>G23</f>
        <v>443287.404</v>
      </c>
      <c r="H25" s="16">
        <f t="shared" si="0"/>
        <v>461018.90016</v>
      </c>
      <c r="I25" s="36"/>
    </row>
    <row r="26" ht="24.95" customHeight="1" spans="1:9">
      <c r="A26" s="14" t="s">
        <v>34</v>
      </c>
      <c r="B26" s="15" t="s">
        <v>35</v>
      </c>
      <c r="C26" s="15" t="s">
        <v>12</v>
      </c>
      <c r="D26" s="15">
        <v>1194</v>
      </c>
      <c r="E26" s="15">
        <v>156.67</v>
      </c>
      <c r="F26" s="19">
        <f>D26*E26</f>
        <v>187063.98</v>
      </c>
      <c r="G26" s="19">
        <f>F26</f>
        <v>187063.98</v>
      </c>
      <c r="H26" s="16">
        <f t="shared" si="0"/>
        <v>194546.5392</v>
      </c>
      <c r="I26" s="32"/>
    </row>
    <row r="27" ht="24.95" customHeight="1" spans="1:9">
      <c r="A27" s="14"/>
      <c r="B27" s="15" t="s">
        <v>36</v>
      </c>
      <c r="C27" s="15" t="s">
        <v>12</v>
      </c>
      <c r="D27" s="15">
        <v>4441</v>
      </c>
      <c r="E27" s="15">
        <v>156.67</v>
      </c>
      <c r="F27" s="19">
        <f>D27*E27</f>
        <v>695771.47</v>
      </c>
      <c r="G27" s="19">
        <f>F27+F28</f>
        <v>1089727.33</v>
      </c>
      <c r="H27" s="16">
        <f t="shared" si="0"/>
        <v>1133316.4232</v>
      </c>
      <c r="I27" s="34"/>
    </row>
    <row r="28" ht="24.95" customHeight="1" spans="1:9">
      <c r="A28" s="14"/>
      <c r="B28" s="15"/>
      <c r="C28" s="15" t="s">
        <v>31</v>
      </c>
      <c r="D28" s="15">
        <v>2334</v>
      </c>
      <c r="E28" s="15">
        <v>168.79</v>
      </c>
      <c r="F28" s="19">
        <f>D28*E28</f>
        <v>393955.86</v>
      </c>
      <c r="G28" s="19"/>
      <c r="H28" s="16"/>
      <c r="I28" s="34"/>
    </row>
    <row r="29" s="1" customFormat="1" ht="24.95" customHeight="1" spans="1:9">
      <c r="A29" s="17" t="s">
        <v>13</v>
      </c>
      <c r="B29" s="15"/>
      <c r="C29" s="15"/>
      <c r="D29" s="15"/>
      <c r="E29" s="15"/>
      <c r="F29" s="19"/>
      <c r="G29" s="19">
        <f>G26+G27</f>
        <v>1276791.31</v>
      </c>
      <c r="H29" s="16">
        <f t="shared" si="0"/>
        <v>1327862.9624</v>
      </c>
      <c r="I29" s="36"/>
    </row>
    <row r="30" ht="24.95" customHeight="1" spans="1:9">
      <c r="A30" s="14" t="s">
        <v>37</v>
      </c>
      <c r="B30" s="15" t="s">
        <v>38</v>
      </c>
      <c r="C30" s="15" t="s">
        <v>25</v>
      </c>
      <c r="D30" s="15">
        <v>3865.05</v>
      </c>
      <c r="E30" s="15">
        <v>108.03</v>
      </c>
      <c r="F30" s="16">
        <f>D30*E30</f>
        <v>417541.3515</v>
      </c>
      <c r="G30" s="16">
        <f>F30</f>
        <v>417541.3515</v>
      </c>
      <c r="H30" s="16">
        <f t="shared" si="0"/>
        <v>434243.00556</v>
      </c>
      <c r="I30" s="32"/>
    </row>
    <row r="31" s="1" customFormat="1" ht="24.95" customHeight="1" spans="1:9">
      <c r="A31" s="17" t="s">
        <v>13</v>
      </c>
      <c r="B31" s="15"/>
      <c r="C31" s="15"/>
      <c r="D31" s="15"/>
      <c r="E31" s="15"/>
      <c r="F31" s="16"/>
      <c r="G31" s="16">
        <f>G30</f>
        <v>417541.3515</v>
      </c>
      <c r="H31" s="16">
        <f t="shared" si="0"/>
        <v>434243.00556</v>
      </c>
      <c r="I31" s="33"/>
    </row>
    <row r="32" ht="24.95" customHeight="1" spans="1:9">
      <c r="A32" s="14" t="s">
        <v>39</v>
      </c>
      <c r="B32" s="15" t="s">
        <v>40</v>
      </c>
      <c r="C32" s="15" t="s">
        <v>12</v>
      </c>
      <c r="D32" s="15">
        <v>724.2</v>
      </c>
      <c r="E32" s="15">
        <v>156.67</v>
      </c>
      <c r="F32" s="16">
        <f>D32*E32</f>
        <v>113460.414</v>
      </c>
      <c r="G32" s="16">
        <f>F32</f>
        <v>113460.414</v>
      </c>
      <c r="H32" s="16">
        <f t="shared" si="0"/>
        <v>117998.83056</v>
      </c>
      <c r="I32" s="32"/>
    </row>
    <row r="33" s="1" customFormat="1" ht="24.95" customHeight="1" spans="1:9">
      <c r="A33" s="17" t="s">
        <v>13</v>
      </c>
      <c r="B33" s="15"/>
      <c r="C33" s="15"/>
      <c r="D33" s="15"/>
      <c r="E33" s="15"/>
      <c r="F33" s="16"/>
      <c r="G33" s="16">
        <f>G32</f>
        <v>113460.414</v>
      </c>
      <c r="H33" s="16">
        <f t="shared" si="0"/>
        <v>117998.83056</v>
      </c>
      <c r="I33" s="33"/>
    </row>
    <row r="34" ht="27" spans="1:9">
      <c r="A34" s="14" t="s">
        <v>41</v>
      </c>
      <c r="B34" s="15" t="s">
        <v>42</v>
      </c>
      <c r="C34" s="22" t="s">
        <v>43</v>
      </c>
      <c r="D34" s="15">
        <v>1253.49</v>
      </c>
      <c r="E34" s="15">
        <v>137.22</v>
      </c>
      <c r="F34" s="16">
        <f>D34*E34</f>
        <v>172003.8978</v>
      </c>
      <c r="G34" s="16">
        <f>F34</f>
        <v>172003.8978</v>
      </c>
      <c r="H34" s="16">
        <f t="shared" si="0"/>
        <v>178884.053712</v>
      </c>
      <c r="I34" s="32"/>
    </row>
    <row r="35" s="1" customFormat="1" ht="24.95" customHeight="1" spans="1:9">
      <c r="A35" s="17" t="s">
        <v>13</v>
      </c>
      <c r="B35" s="15"/>
      <c r="C35" s="15"/>
      <c r="D35" s="15"/>
      <c r="E35" s="15"/>
      <c r="F35" s="16"/>
      <c r="G35" s="16">
        <f>G34</f>
        <v>172003.8978</v>
      </c>
      <c r="H35" s="16">
        <f t="shared" si="0"/>
        <v>178884.053712</v>
      </c>
      <c r="I35" s="33"/>
    </row>
    <row r="36" ht="24.95" customHeight="1" spans="1:9">
      <c r="A36" s="14" t="s">
        <v>44</v>
      </c>
      <c r="B36" s="15" t="s">
        <v>45</v>
      </c>
      <c r="C36" s="15" t="s">
        <v>12</v>
      </c>
      <c r="D36" s="15">
        <v>4572</v>
      </c>
      <c r="E36" s="15">
        <v>156.67</v>
      </c>
      <c r="F36" s="19">
        <f>D36*E36</f>
        <v>716295.24</v>
      </c>
      <c r="G36" s="19">
        <f>F36+F37</f>
        <v>791959.68</v>
      </c>
      <c r="H36" s="16">
        <f t="shared" si="0"/>
        <v>823638.0672</v>
      </c>
      <c r="I36" s="32"/>
    </row>
    <row r="37" ht="24.95" customHeight="1" spans="1:9">
      <c r="A37" s="14"/>
      <c r="B37" s="15"/>
      <c r="C37" s="15" t="s">
        <v>16</v>
      </c>
      <c r="D37" s="15">
        <v>603</v>
      </c>
      <c r="E37" s="15">
        <v>125.48</v>
      </c>
      <c r="F37" s="19">
        <f>D37*E37</f>
        <v>75664.44</v>
      </c>
      <c r="G37" s="19"/>
      <c r="H37" s="16"/>
      <c r="I37" s="32"/>
    </row>
    <row r="38" s="1" customFormat="1" ht="24.95" customHeight="1" spans="1:9">
      <c r="A38" s="17" t="s">
        <v>13</v>
      </c>
      <c r="B38" s="15"/>
      <c r="C38" s="15"/>
      <c r="D38" s="15"/>
      <c r="E38" s="15"/>
      <c r="F38" s="19"/>
      <c r="G38" s="19">
        <f>G36</f>
        <v>791959.68</v>
      </c>
      <c r="H38" s="16">
        <f t="shared" si="0"/>
        <v>823638.0672</v>
      </c>
      <c r="I38" s="36"/>
    </row>
    <row r="39" s="2" customFormat="1" ht="24.95" customHeight="1" spans="1:9">
      <c r="A39" s="14" t="s">
        <v>46</v>
      </c>
      <c r="B39" s="15" t="s">
        <v>47</v>
      </c>
      <c r="C39" s="15" t="s">
        <v>31</v>
      </c>
      <c r="D39" s="15">
        <v>3258</v>
      </c>
      <c r="E39" s="15">
        <v>168.79</v>
      </c>
      <c r="F39" s="19">
        <f>D39*E39</f>
        <v>549917.82</v>
      </c>
      <c r="G39" s="19">
        <f>F39</f>
        <v>549917.82</v>
      </c>
      <c r="H39" s="16">
        <f t="shared" si="0"/>
        <v>571914.5328</v>
      </c>
      <c r="I39" s="32"/>
    </row>
    <row r="40" s="3" customFormat="1" ht="24.95" customHeight="1" spans="1:9">
      <c r="A40" s="17" t="s">
        <v>13</v>
      </c>
      <c r="B40" s="15"/>
      <c r="C40" s="15"/>
      <c r="D40" s="15"/>
      <c r="E40" s="15"/>
      <c r="F40" s="19"/>
      <c r="G40" s="19">
        <f>G39</f>
        <v>549917.82</v>
      </c>
      <c r="H40" s="16">
        <f t="shared" si="0"/>
        <v>571914.5328</v>
      </c>
      <c r="I40" s="33"/>
    </row>
    <row r="41" s="4" customFormat="1" ht="24.95" customHeight="1" spans="1:9">
      <c r="A41" s="14" t="s">
        <v>48</v>
      </c>
      <c r="B41" s="15" t="s">
        <v>49</v>
      </c>
      <c r="C41" s="15" t="s">
        <v>12</v>
      </c>
      <c r="D41" s="15">
        <v>767.5</v>
      </c>
      <c r="E41" s="15">
        <v>156.67</v>
      </c>
      <c r="F41" s="16">
        <f>D41*E41</f>
        <v>120244.225</v>
      </c>
      <c r="G41" s="16">
        <f>F41</f>
        <v>120244.225</v>
      </c>
      <c r="H41" s="16">
        <f t="shared" si="0"/>
        <v>125053.994</v>
      </c>
      <c r="I41" s="32"/>
    </row>
    <row r="42" s="2" customFormat="1" ht="24.95" customHeight="1" spans="1:9">
      <c r="A42" s="14"/>
      <c r="B42" s="15" t="s">
        <v>50</v>
      </c>
      <c r="C42" s="15" t="s">
        <v>51</v>
      </c>
      <c r="D42" s="15"/>
      <c r="E42" s="15"/>
      <c r="F42" s="19">
        <v>250000</v>
      </c>
      <c r="G42" s="19">
        <f>F42</f>
        <v>250000</v>
      </c>
      <c r="H42" s="16">
        <f t="shared" si="0"/>
        <v>260000</v>
      </c>
      <c r="I42" s="32"/>
    </row>
    <row r="43" s="3" customFormat="1" ht="24.95" customHeight="1" spans="1:9">
      <c r="A43" s="17" t="s">
        <v>13</v>
      </c>
      <c r="B43" s="15"/>
      <c r="C43" s="15"/>
      <c r="D43" s="15"/>
      <c r="E43" s="15"/>
      <c r="F43" s="16"/>
      <c r="G43" s="16">
        <f>G41+G42</f>
        <v>370244.225</v>
      </c>
      <c r="H43" s="16">
        <f t="shared" si="0"/>
        <v>385053.994</v>
      </c>
      <c r="I43" s="33"/>
    </row>
    <row r="44" ht="24.95" customHeight="1" spans="1:9">
      <c r="A44" s="14" t="s">
        <v>52</v>
      </c>
      <c r="B44" s="15" t="s">
        <v>53</v>
      </c>
      <c r="C44" s="15" t="s">
        <v>12</v>
      </c>
      <c r="D44" s="15">
        <v>4180</v>
      </c>
      <c r="E44" s="15">
        <v>156.67</v>
      </c>
      <c r="F44" s="19">
        <f>D44*E44</f>
        <v>654880.6</v>
      </c>
      <c r="G44" s="19">
        <f>F44</f>
        <v>654880.6</v>
      </c>
      <c r="H44" s="16">
        <f t="shared" si="0"/>
        <v>681075.824</v>
      </c>
      <c r="I44" s="32"/>
    </row>
    <row r="45" customFormat="1" ht="24.95" customHeight="1" spans="1:9">
      <c r="A45" s="14"/>
      <c r="B45" s="15" t="s">
        <v>54</v>
      </c>
      <c r="C45" s="15" t="s">
        <v>12</v>
      </c>
      <c r="D45" s="15">
        <v>7585.5</v>
      </c>
      <c r="E45" s="15"/>
      <c r="F45" s="19"/>
      <c r="G45" s="19"/>
      <c r="H45" s="16">
        <v>1235957.09</v>
      </c>
      <c r="I45" s="32"/>
    </row>
    <row r="46" s="1" customFormat="1" ht="24.95" customHeight="1" spans="1:9">
      <c r="A46" s="17" t="s">
        <v>13</v>
      </c>
      <c r="B46" s="15"/>
      <c r="C46" s="15"/>
      <c r="D46" s="15"/>
      <c r="E46" s="15"/>
      <c r="F46" s="19"/>
      <c r="G46" s="19">
        <f>G44</f>
        <v>654880.6</v>
      </c>
      <c r="H46" s="16">
        <v>1917032.91</v>
      </c>
      <c r="I46" s="33"/>
    </row>
    <row r="47" s="5" customFormat="1" ht="24.95" customHeight="1" spans="1:9">
      <c r="A47" s="23" t="s">
        <v>55</v>
      </c>
      <c r="B47" s="24"/>
      <c r="C47" s="24"/>
      <c r="D47" s="24"/>
      <c r="E47" s="24"/>
      <c r="F47" s="25"/>
      <c r="G47" s="25">
        <f>G5+G10+G13+G16+G22+G25+G29+G31+G33+G35+G38+G40+G43+G46</f>
        <v>11314505.1033</v>
      </c>
      <c r="H47" s="26">
        <f>H5+H10+H13+H16+H22+H25+H29+H31+H33+H35+H38+H40+H43+H46</f>
        <v>12960142.388232</v>
      </c>
      <c r="I47" s="37"/>
    </row>
    <row r="48" s="5" customFormat="1" spans="1:9">
      <c r="A48" s="27"/>
      <c r="B48" s="28"/>
      <c r="C48" s="28"/>
      <c r="D48" s="28"/>
      <c r="E48" s="28"/>
      <c r="F48" s="29"/>
      <c r="G48" s="29"/>
      <c r="H48" s="29"/>
      <c r="I48" s="28"/>
    </row>
    <row r="49" s="5" customFormat="1" spans="1:9">
      <c r="A49" s="27"/>
      <c r="B49" s="28"/>
      <c r="C49" s="28"/>
      <c r="D49" s="28"/>
      <c r="E49" s="28"/>
      <c r="F49" s="29"/>
      <c r="G49" s="29"/>
      <c r="H49" s="29"/>
      <c r="I49" s="28"/>
    </row>
    <row r="50" s="5" customFormat="1" spans="1:9">
      <c r="A50" s="27"/>
      <c r="B50" s="28"/>
      <c r="C50" s="28"/>
      <c r="D50" s="28"/>
      <c r="E50" s="28"/>
      <c r="F50" s="29"/>
      <c r="G50" s="29"/>
      <c r="H50" s="29"/>
      <c r="I50" s="28"/>
    </row>
    <row r="54" spans="7:8">
      <c r="G54" s="30"/>
      <c r="H54" s="30"/>
    </row>
  </sheetData>
  <autoFilter ref="A3:I47">
    <extLst/>
  </autoFilter>
  <mergeCells count="42">
    <mergeCell ref="A1:I1"/>
    <mergeCell ref="A5:B5"/>
    <mergeCell ref="A10:B10"/>
    <mergeCell ref="A13:B13"/>
    <mergeCell ref="A16:B16"/>
    <mergeCell ref="A22:B22"/>
    <mergeCell ref="A25:B25"/>
    <mergeCell ref="A29:B29"/>
    <mergeCell ref="A31:B31"/>
    <mergeCell ref="A33:B33"/>
    <mergeCell ref="A35:B35"/>
    <mergeCell ref="A38:B38"/>
    <mergeCell ref="A40:B40"/>
    <mergeCell ref="A43:B43"/>
    <mergeCell ref="A46:B46"/>
    <mergeCell ref="A47:B47"/>
    <mergeCell ref="A6:A9"/>
    <mergeCell ref="A11:A12"/>
    <mergeCell ref="A14:A15"/>
    <mergeCell ref="A17:A21"/>
    <mergeCell ref="A23:A24"/>
    <mergeCell ref="A26:A28"/>
    <mergeCell ref="A36:A37"/>
    <mergeCell ref="B6:B7"/>
    <mergeCell ref="B8:B9"/>
    <mergeCell ref="B18:B19"/>
    <mergeCell ref="B20:B21"/>
    <mergeCell ref="B23:B24"/>
    <mergeCell ref="B27:B28"/>
    <mergeCell ref="B36:B37"/>
    <mergeCell ref="G6:G7"/>
    <mergeCell ref="G18:G19"/>
    <mergeCell ref="G20:G21"/>
    <mergeCell ref="G23:G24"/>
    <mergeCell ref="G27:G28"/>
    <mergeCell ref="G36:G37"/>
    <mergeCell ref="H6:H7"/>
    <mergeCell ref="H18:H19"/>
    <mergeCell ref="H20:H21"/>
    <mergeCell ref="H23:H24"/>
    <mergeCell ref="H27:H28"/>
    <mergeCell ref="H36:H37"/>
  </mergeCells>
  <pageMargins left="0.786805555555556" right="0.196527777777778" top="0.511805555555556" bottom="0.904166666666667" header="0.511805555555556" footer="0.511805555555556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2018-04-20T05:25:00Z</dcterms:created>
  <cp:lastPrinted>2018-11-16T10:03:00Z</cp:lastPrinted>
  <dcterms:modified xsi:type="dcterms:W3CDTF">2018-12-24T07:52:24Z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